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Budget" state="visible" r:id="rId5"/>
  </sheets>
  <calcPr calcId="171027"/>
</workbook>
</file>

<file path=xl/sharedStrings.xml><?xml version="1.0" encoding="utf-8"?>
<sst xmlns="http://schemas.openxmlformats.org/spreadsheetml/2006/main" count="124" uniqueCount="87">
  <si>
    <t>Conference budget template — BagEvent</t>
  </si>
  <si>
    <t/>
  </si>
  <si>
    <t>How to use it</t>
  </si>
  <si>
    <t>1. Go to the Budget sheet. Blue numbers are inputs: replace every one with your own. Black cells are formulas — leave them.</t>
  </si>
  <si>
    <t>2. Set expected attendees, your payment processor's fees, and a contingency percentage you can defend.</t>
  </si>
  <si>
    <t>3. List costs. Mark each line Per attendee = Yes when it grows with headcount (catering, badges), No when it is a fixed sum.</t>
  </si>
  <si>
    <t>4. List ticket tiers, sponsorship, exhibitor and add-on income. The result and the break-even attendance update as you type.</t>
  </si>
  <si>
    <t>5. As invoices arrive, fill the Actual column. Variance shows where the budget was wrong while there is still time to act.</t>
  </si>
  <si>
    <t>Colours</t>
  </si>
  <si>
    <t>Blue text = an input you change.  Black text = a formula.  All example values are illustrative only — they are not benchmarks.</t>
  </si>
  <si>
    <t>Notes</t>
  </si>
  <si>
    <t>Payment processing defaults to 2.9% + 0.30 per payment, Stripe's standard US card rate, as an example. Use your own account's rate.</t>
  </si>
  <si>
    <t>The fixed card fee is charged per payment, not per ticket — hence tickets per order.</t>
  </si>
  <si>
    <t>Processing fees are counted on ticket revenue only. If sponsors, exhibitors or add-on buyers pay by card, add their fees as a cost line.</t>
  </si>
  <si>
    <t>Amounts are in one currency: whatever you enter. Tax is not modelled; treat prices as the amount you keep before tax, or add a line.</t>
  </si>
  <si>
    <t>Guide: https://bagevent.io/learn/event-budget-field-guide</t>
  </si>
  <si>
    <t>Ticket fee calculator: https://bagevent.io/tools/ticket-fee-calculator</t>
  </si>
  <si>
    <t>Conference budget</t>
  </si>
  <si>
    <t>Blue = input, black = formula. Example values are illustrative — replace them.</t>
  </si>
  <si>
    <t>Inputs</t>
  </si>
  <si>
    <t>Expected attendees</t>
  </si>
  <si>
    <t>Contingency (% of costs) — example, set your own</t>
  </si>
  <si>
    <t>Payment processing (%)</t>
  </si>
  <si>
    <t>Payment processing (fixed per payment)</t>
  </si>
  <si>
    <t>Tickets per order (average)</t>
  </si>
  <si>
    <t>Costs</t>
  </si>
  <si>
    <t>Category</t>
  </si>
  <si>
    <t>Item</t>
  </si>
  <si>
    <t>Per attendee?</t>
  </si>
  <si>
    <t>Unit cost</t>
  </si>
  <si>
    <t>Qty</t>
  </si>
  <si>
    <t>Budget</t>
  </si>
  <si>
    <t>Actual</t>
  </si>
  <si>
    <t>Variance</t>
  </si>
  <si>
    <t>Venue</t>
  </si>
  <si>
    <t>Venue hire</t>
  </si>
  <si>
    <t>No</t>
  </si>
  <si>
    <t>Wi-Fi and network line</t>
  </si>
  <si>
    <t>Production</t>
  </si>
  <si>
    <t>AV and staging</t>
  </si>
  <si>
    <t>Signage and print</t>
  </si>
  <si>
    <t>Catering</t>
  </si>
  <si>
    <t>Lunch and breaks (per attendee, per event)</t>
  </si>
  <si>
    <t>Yes</t>
  </si>
  <si>
    <t>Attendee</t>
  </si>
  <si>
    <t>Badges, lanyards and holders</t>
  </si>
  <si>
    <t>Programme</t>
  </si>
  <si>
    <t>Speaker travel and fees</t>
  </si>
  <si>
    <t>Marketing</t>
  </si>
  <si>
    <t>Paid promotion and design</t>
  </si>
  <si>
    <t>People</t>
  </si>
  <si>
    <t>Staff and volunteers</t>
  </si>
  <si>
    <t>Systems</t>
  </si>
  <si>
    <t>Registration software (months)</t>
  </si>
  <si>
    <t>Other</t>
  </si>
  <si>
    <t>Insurance</t>
  </si>
  <si>
    <t>Fixed costs</t>
  </si>
  <si>
    <t>Per-attendee costs</t>
  </si>
  <si>
    <t>Contingency</t>
  </si>
  <si>
    <t>Total costs</t>
  </si>
  <si>
    <t>Ticket revenue</t>
  </si>
  <si>
    <t>Ticket tier</t>
  </si>
  <si>
    <t>Price</t>
  </si>
  <si>
    <t>Sold</t>
  </si>
  <si>
    <t>Revenue</t>
  </si>
  <si>
    <t>Early bird</t>
  </si>
  <si>
    <t>Standard</t>
  </si>
  <si>
    <t>Late</t>
  </si>
  <si>
    <t>Student</t>
  </si>
  <si>
    <t>Tickets sold / ticket revenue</t>
  </si>
  <si>
    <t>Other revenue</t>
  </si>
  <si>
    <t>Line</t>
  </si>
  <si>
    <t>Gold sponsor</t>
  </si>
  <si>
    <t>Silver sponsor</t>
  </si>
  <si>
    <t>Exhibitor booth</t>
  </si>
  <si>
    <t>Add-ons (workshops, dinner)</t>
  </si>
  <si>
    <t>Result</t>
  </si>
  <si>
    <t>Payments (orders)</t>
  </si>
  <si>
    <t>Payment processing fees</t>
  </si>
  <si>
    <t>Surplus / (deficit)</t>
  </si>
  <si>
    <t>Break-even</t>
  </si>
  <si>
    <t>Average ticket price</t>
  </si>
  <si>
    <t>Net per ticket after processing</t>
  </si>
  <si>
    <t>Per-attendee cost (incl. contingency)</t>
  </si>
  <si>
    <t>Attendees to break even — tickets only</t>
  </si>
  <si>
    <t>Attendees to break even — with other revenue</t>
  </si>
  <si>
    <t>Break-even = fixed costs ÷ (net per ticket − cost per attendee). Other revenue reduces the fixed costs tickets must cover.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</si>
</sst>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0;(#,##0.00);-"/>
    <numFmt numFmtId="166" formatCode="0.0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1"/>
      <name val="Arial"/>
    </font>
    <font>
      <b/>
      <sz val="11"/>
      <name val="Arial"/>
    </font>
    <font>
      <color rgb="FF0000FF"/>
      <sz val="11"/>
      <name val="Arial"/>
    </font>
    <font>
      <b/>
      <color rgb="FFFFFFFF"/>
      <sz val="11"/>
      <name val="Arial"/>
    </font>
    <font>
      <i/>
      <color rgb="FF6B7280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166" fontId="4" fillId="0" borderId="0" xfId="0" applyNumberFormat="1" applyFont="1"/>
    <xf numFmtId="0" fontId="5" fillId="2" borderId="0" xfId="0" applyFont="1" applyFill="1"/>
    <xf numFmtId="0" fontId="4" fillId="0" borderId="0" xfId="0" applyFont="1"/>
    <xf numFmtId="165" fontId="2" fillId="0" borderId="0" xfId="0" applyNumberFormat="1" applyFont="1"/>
    <xf numFmtId="165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1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2" t="s">
        <v>1</v>
      </c>
    </row>
    <row r="13" spans="1:1" x14ac:dyDescent="0.25">
      <c r="A13" s="3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</v>
      </c>
    </row>
    <row r="19" spans="1:1" x14ac:dyDescent="0.25">
      <c r="A19" s="2" t="s">
        <v>15</v>
      </c>
    </row>
    <row r="20" spans="1:1" x14ac:dyDescent="0.25">
      <c r="A20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FormatPr defaultRowHeight="15" outlineLevelRow="0" outlineLevelCol="0" x14ac:dyDescent="55"/>
  <cols>
    <col min="1" max="1" width="16" customWidth="1"/>
    <col min="2" max="2" width="40" customWidth="1"/>
    <col min="3" max="4" width="14" customWidth="1"/>
    <col min="5" max="5" width="10" customWidth="1"/>
    <col min="6" max="8" width="16" customWidth="1"/>
  </cols>
  <sheetData>
    <row r="1" spans="1:1" x14ac:dyDescent="0.25">
      <c r="A1" s="4" t="s">
        <v>17</v>
      </c>
    </row>
    <row r="2" spans="1:1" x14ac:dyDescent="0.25">
      <c r="A2" s="5" t="s">
        <v>18</v>
      </c>
    </row>
    <row r="4" spans="1:1" x14ac:dyDescent="0.25">
      <c r="A4" s="6" t="s">
        <v>19</v>
      </c>
    </row>
    <row r="5" spans="1:3" x14ac:dyDescent="0.25">
      <c r="A5" s="5" t="s">
        <v>1</v>
      </c>
      <c r="B5" s="5" t="s">
        <v>20</v>
      </c>
      <c r="C5" s="7">
        <v>400</v>
      </c>
    </row>
    <row r="6" spans="1:3" x14ac:dyDescent="0.25">
      <c r="A6" s="5" t="s">
        <v>1</v>
      </c>
      <c r="B6" s="5" t="s">
        <v>21</v>
      </c>
      <c r="C6" s="8">
        <v>0.1</v>
      </c>
    </row>
    <row r="7" spans="1:3" x14ac:dyDescent="0.25">
      <c r="A7" s="5" t="s">
        <v>1</v>
      </c>
      <c r="B7" s="5" t="s">
        <v>22</v>
      </c>
      <c r="C7" s="8">
        <v>0.029</v>
      </c>
    </row>
    <row r="8" spans="1:3" x14ac:dyDescent="0.25">
      <c r="A8" s="5" t="s">
        <v>1</v>
      </c>
      <c r="B8" s="5" t="s">
        <v>23</v>
      </c>
      <c r="C8" s="9">
        <v>0.3</v>
      </c>
    </row>
    <row r="9" spans="1:3" x14ac:dyDescent="0.25">
      <c r="A9" s="5" t="s">
        <v>1</v>
      </c>
      <c r="B9" s="5" t="s">
        <v>24</v>
      </c>
      <c r="C9" s="10">
        <v>1.5</v>
      </c>
    </row>
    <row r="11" spans="1:1" x14ac:dyDescent="0.25">
      <c r="A11" s="6" t="s">
        <v>25</v>
      </c>
    </row>
    <row r="12" spans="1:8" x14ac:dyDescent="0.25">
      <c r="A12" s="11" t="s">
        <v>26</v>
      </c>
      <c r="B12" s="11" t="s">
        <v>27</v>
      </c>
      <c r="C12" s="11" t="s">
        <v>28</v>
      </c>
      <c r="D12" s="11" t="s">
        <v>29</v>
      </c>
      <c r="E12" s="11" t="s">
        <v>30</v>
      </c>
      <c r="F12" s="11" t="s">
        <v>31</v>
      </c>
      <c r="G12" s="11" t="s">
        <v>32</v>
      </c>
      <c r="H12" s="11" t="s">
        <v>33</v>
      </c>
    </row>
    <row r="13" spans="1:8" x14ac:dyDescent="0.25">
      <c r="A13" s="5" t="s">
        <v>34</v>
      </c>
      <c r="B13" s="5" t="s">
        <v>35</v>
      </c>
      <c r="C13" s="12" t="s">
        <v>36</v>
      </c>
      <c r="D13" s="9">
        <v>18000</v>
      </c>
      <c r="E13" s="7">
        <v>1</v>
      </c>
      <c r="F13" s="13">
        <f>IF(C13="Yes",D13*E13*$C$5,D13*E13)</f>
      </c>
      <c r="G13" s="9"/>
      <c r="H13" s="13">
        <f>IF(G13="","",G13-F13)</f>
      </c>
    </row>
    <row r="14" spans="1:8" x14ac:dyDescent="0.25">
      <c r="A14" s="5" t="s">
        <v>34</v>
      </c>
      <c r="B14" s="5" t="s">
        <v>37</v>
      </c>
      <c r="C14" s="12" t="s">
        <v>36</v>
      </c>
      <c r="D14" s="9">
        <v>1500</v>
      </c>
      <c r="E14" s="7">
        <v>1</v>
      </c>
      <c r="F14" s="13">
        <f>IF(C14="Yes",D14*E14*$C$5,D14*E14)</f>
      </c>
      <c r="G14" s="9"/>
      <c r="H14" s="13">
        <f>IF(G14="","",G14-F14)</f>
      </c>
    </row>
    <row r="15" spans="1:8" x14ac:dyDescent="0.25">
      <c r="A15" s="5" t="s">
        <v>38</v>
      </c>
      <c r="B15" s="5" t="s">
        <v>39</v>
      </c>
      <c r="C15" s="12" t="s">
        <v>36</v>
      </c>
      <c r="D15" s="9">
        <v>9000</v>
      </c>
      <c r="E15" s="7">
        <v>1</v>
      </c>
      <c r="F15" s="13">
        <f>IF(C15="Yes",D15*E15*$C$5,D15*E15)</f>
      </c>
      <c r="G15" s="9"/>
      <c r="H15" s="13">
        <f>IF(G15="","",G15-F15)</f>
      </c>
    </row>
    <row r="16" spans="1:8" x14ac:dyDescent="0.25">
      <c r="A16" s="5" t="s">
        <v>38</v>
      </c>
      <c r="B16" s="5" t="s">
        <v>40</v>
      </c>
      <c r="C16" s="12" t="s">
        <v>36</v>
      </c>
      <c r="D16" s="9">
        <v>2500</v>
      </c>
      <c r="E16" s="7">
        <v>1</v>
      </c>
      <c r="F16" s="13">
        <f>IF(C16="Yes",D16*E16*$C$5,D16*E16)</f>
      </c>
      <c r="G16" s="9"/>
      <c r="H16" s="13">
        <f>IF(G16="","",G16-F16)</f>
      </c>
    </row>
    <row r="17" spans="1:8" x14ac:dyDescent="0.25">
      <c r="A17" s="5" t="s">
        <v>41</v>
      </c>
      <c r="B17" s="5" t="s">
        <v>42</v>
      </c>
      <c r="C17" s="12" t="s">
        <v>43</v>
      </c>
      <c r="D17" s="9">
        <v>45</v>
      </c>
      <c r="E17" s="7">
        <v>1</v>
      </c>
      <c r="F17" s="13">
        <f>IF(C17="Yes",D17*E17*$C$5,D17*E17)</f>
      </c>
      <c r="G17" s="9"/>
      <c r="H17" s="13">
        <f>IF(G17="","",G17-F17)</f>
      </c>
    </row>
    <row r="18" spans="1:8" x14ac:dyDescent="0.25">
      <c r="A18" s="5" t="s">
        <v>44</v>
      </c>
      <c r="B18" s="5" t="s">
        <v>45</v>
      </c>
      <c r="C18" s="12" t="s">
        <v>43</v>
      </c>
      <c r="D18" s="9">
        <v>2.5</v>
      </c>
      <c r="E18" s="7">
        <v>1</v>
      </c>
      <c r="F18" s="13">
        <f>IF(C18="Yes",D18*E18*$C$5,D18*E18)</f>
      </c>
      <c r="G18" s="9"/>
      <c r="H18" s="13">
        <f>IF(G18="","",G18-F18)</f>
      </c>
    </row>
    <row r="19" spans="1:8" x14ac:dyDescent="0.25">
      <c r="A19" s="5" t="s">
        <v>46</v>
      </c>
      <c r="B19" s="5" t="s">
        <v>47</v>
      </c>
      <c r="C19" s="12" t="s">
        <v>36</v>
      </c>
      <c r="D19" s="9">
        <v>12000</v>
      </c>
      <c r="E19" s="7">
        <v>1</v>
      </c>
      <c r="F19" s="13">
        <f>IF(C19="Yes",D19*E19*$C$5,D19*E19)</f>
      </c>
      <c r="G19" s="9"/>
      <c r="H19" s="13">
        <f>IF(G19="","",G19-F19)</f>
      </c>
    </row>
    <row r="20" spans="1:8" x14ac:dyDescent="0.25">
      <c r="A20" s="5" t="s">
        <v>48</v>
      </c>
      <c r="B20" s="5" t="s">
        <v>49</v>
      </c>
      <c r="C20" s="12" t="s">
        <v>36</v>
      </c>
      <c r="D20" s="9">
        <v>6000</v>
      </c>
      <c r="E20" s="7">
        <v>1</v>
      </c>
      <c r="F20" s="13">
        <f>IF(C20="Yes",D20*E20*$C$5,D20*E20)</f>
      </c>
      <c r="G20" s="9"/>
      <c r="H20" s="13">
        <f>IF(G20="","",G20-F20)</f>
      </c>
    </row>
    <row r="21" spans="1:8" x14ac:dyDescent="0.25">
      <c r="A21" s="5" t="s">
        <v>50</v>
      </c>
      <c r="B21" s="5" t="s">
        <v>51</v>
      </c>
      <c r="C21" s="12" t="s">
        <v>36</v>
      </c>
      <c r="D21" s="9">
        <v>4000</v>
      </c>
      <c r="E21" s="7">
        <v>1</v>
      </c>
      <c r="F21" s="13">
        <f>IF(C21="Yes",D21*E21*$C$5,D21*E21)</f>
      </c>
      <c r="G21" s="9"/>
      <c r="H21" s="13">
        <f>IF(G21="","",G21-F21)</f>
      </c>
    </row>
    <row r="22" spans="1:8" x14ac:dyDescent="0.25">
      <c r="A22" s="5" t="s">
        <v>52</v>
      </c>
      <c r="B22" s="5" t="s">
        <v>53</v>
      </c>
      <c r="C22" s="12" t="s">
        <v>36</v>
      </c>
      <c r="D22" s="9">
        <v>129</v>
      </c>
      <c r="E22" s="7">
        <v>4</v>
      </c>
      <c r="F22" s="13">
        <f>IF(C22="Yes",D22*E22*$C$5,D22*E22)</f>
      </c>
      <c r="G22" s="9"/>
      <c r="H22" s="13">
        <f>IF(G22="","",G22-F22)</f>
      </c>
    </row>
    <row r="23" spans="1:8" x14ac:dyDescent="0.25">
      <c r="A23" s="5" t="s">
        <v>54</v>
      </c>
      <c r="B23" s="5" t="s">
        <v>55</v>
      </c>
      <c r="C23" s="12" t="s">
        <v>36</v>
      </c>
      <c r="D23" s="9">
        <v>1200</v>
      </c>
      <c r="E23" s="7">
        <v>1</v>
      </c>
      <c r="F23" s="13">
        <f>IF(C23="Yes",D23*E23*$C$5,D23*E23)</f>
      </c>
      <c r="G23" s="9"/>
      <c r="H23" s="13">
        <f>IF(G23="","",G23-F23)</f>
      </c>
    </row>
    <row r="24" spans="1:8" x14ac:dyDescent="0.25">
      <c r="A24" s="5" t="s">
        <v>54</v>
      </c>
      <c r="B24" s="5" t="s">
        <v>54</v>
      </c>
      <c r="C24" s="12" t="s">
        <v>36</v>
      </c>
      <c r="D24" s="9">
        <v>0</v>
      </c>
      <c r="E24" s="7">
        <v>1</v>
      </c>
      <c r="F24" s="13">
        <f>IF(C24="Yes",D24*E24*$C$5,D24*E24)</f>
      </c>
      <c r="G24" s="9"/>
      <c r="H24" s="13">
        <f>IF(G24="","",G24-F24)</f>
      </c>
    </row>
    <row r="25" spans="2:6" x14ac:dyDescent="0.25">
      <c r="B25" s="5" t="s">
        <v>56</v>
      </c>
      <c r="F25" s="13">
        <f>SUMIF(C13:C24,"No",F13:F24)</f>
      </c>
    </row>
    <row r="26" spans="2:6" x14ac:dyDescent="0.25">
      <c r="B26" s="5" t="s">
        <v>57</v>
      </c>
      <c r="F26" s="13">
        <f>SUMIF(C13:C24,"Yes",F13:F24)</f>
      </c>
    </row>
    <row r="27" spans="2:6" x14ac:dyDescent="0.25">
      <c r="B27" s="5" t="s">
        <v>58</v>
      </c>
      <c r="F27" s="13">
        <f>(F25+F26)*$C$6</f>
      </c>
    </row>
    <row r="28" spans="2:7" x14ac:dyDescent="0.25">
      <c r="B28" s="6" t="s">
        <v>59</v>
      </c>
      <c r="F28" s="14">
        <f>F25+F26+F27</f>
      </c>
      <c r="G28" s="14">
        <f>IF(COUNT(G13:G24)=0,"",SUM(G13:G24))</f>
      </c>
    </row>
    <row r="30" spans="1:1" x14ac:dyDescent="0.25">
      <c r="A30" s="6" t="s">
        <v>60</v>
      </c>
    </row>
    <row r="31" spans="1:8" x14ac:dyDescent="0.25">
      <c r="A31" s="11" t="s">
        <v>1</v>
      </c>
      <c r="B31" s="11" t="s">
        <v>61</v>
      </c>
      <c r="C31" s="11" t="s">
        <v>1</v>
      </c>
      <c r="D31" s="11" t="s">
        <v>62</v>
      </c>
      <c r="E31" s="11" t="s">
        <v>63</v>
      </c>
      <c r="F31" s="11" t="s">
        <v>64</v>
      </c>
      <c r="G31" s="11" t="s">
        <v>1</v>
      </c>
      <c r="H31" s="11" t="s">
        <v>1</v>
      </c>
    </row>
    <row r="32" spans="2:6" x14ac:dyDescent="0.25">
      <c r="B32" s="12" t="s">
        <v>65</v>
      </c>
      <c r="D32" s="9">
        <v>290</v>
      </c>
      <c r="E32" s="7">
        <v>150</v>
      </c>
      <c r="F32" s="13">
        <f>D32*E32</f>
      </c>
    </row>
    <row r="33" spans="2:6" x14ac:dyDescent="0.25">
      <c r="B33" s="12" t="s">
        <v>66</v>
      </c>
      <c r="D33" s="9">
        <v>390</v>
      </c>
      <c r="E33" s="7">
        <v>180</v>
      </c>
      <c r="F33" s="13">
        <f>D33*E33</f>
      </c>
    </row>
    <row r="34" spans="2:6" x14ac:dyDescent="0.25">
      <c r="B34" s="12" t="s">
        <v>67</v>
      </c>
      <c r="D34" s="9">
        <v>450</v>
      </c>
      <c r="E34" s="7">
        <v>40</v>
      </c>
      <c r="F34" s="13">
        <f>D34*E34</f>
      </c>
    </row>
    <row r="35" spans="2:6" x14ac:dyDescent="0.25">
      <c r="B35" s="12" t="s">
        <v>68</v>
      </c>
      <c r="D35" s="9">
        <v>120</v>
      </c>
      <c r="E35" s="7">
        <v>30</v>
      </c>
      <c r="F35" s="13">
        <f>D35*E35</f>
      </c>
    </row>
    <row r="36" spans="2:6" x14ac:dyDescent="0.25">
      <c r="B36" s="6" t="s">
        <v>69</v>
      </c>
      <c r="E36" s="15">
        <f>SUM(E32:E35)</f>
      </c>
      <c r="F36" s="14">
        <f>SUM(F32:F35)</f>
      </c>
    </row>
    <row r="38" spans="1:1" x14ac:dyDescent="0.25">
      <c r="A38" s="6" t="s">
        <v>70</v>
      </c>
    </row>
    <row r="39" spans="1:8" x14ac:dyDescent="0.25">
      <c r="A39" s="11" t="s">
        <v>1</v>
      </c>
      <c r="B39" s="11" t="s">
        <v>71</v>
      </c>
      <c r="C39" s="11" t="s">
        <v>1</v>
      </c>
      <c r="D39" s="11" t="s">
        <v>62</v>
      </c>
      <c r="E39" s="11" t="s">
        <v>30</v>
      </c>
      <c r="F39" s="11" t="s">
        <v>64</v>
      </c>
      <c r="G39" s="11" t="s">
        <v>1</v>
      </c>
      <c r="H39" s="11" t="s">
        <v>1</v>
      </c>
    </row>
    <row r="40" spans="2:6" x14ac:dyDescent="0.25">
      <c r="B40" s="12" t="s">
        <v>72</v>
      </c>
      <c r="D40" s="9">
        <v>10000</v>
      </c>
      <c r="E40" s="7">
        <v>1</v>
      </c>
      <c r="F40" s="13">
        <f>D40*E40</f>
      </c>
    </row>
    <row r="41" spans="2:6" x14ac:dyDescent="0.25">
      <c r="B41" s="12" t="s">
        <v>73</v>
      </c>
      <c r="D41" s="9">
        <v>5000</v>
      </c>
      <c r="E41" s="7">
        <v>2</v>
      </c>
      <c r="F41" s="13">
        <f>D41*E41</f>
      </c>
    </row>
    <row r="42" spans="2:6" x14ac:dyDescent="0.25">
      <c r="B42" s="12" t="s">
        <v>74</v>
      </c>
      <c r="D42" s="9">
        <v>2000</v>
      </c>
      <c r="E42" s="7">
        <v>6</v>
      </c>
      <c r="F42" s="13">
        <f>D42*E42</f>
      </c>
    </row>
    <row r="43" spans="2:6" x14ac:dyDescent="0.25">
      <c r="B43" s="12" t="s">
        <v>75</v>
      </c>
      <c r="D43" s="9">
        <v>80</v>
      </c>
      <c r="E43" s="7">
        <v>60</v>
      </c>
      <c r="F43" s="13">
        <f>D43*E43</f>
      </c>
    </row>
    <row r="44" spans="2:6" x14ac:dyDescent="0.25">
      <c r="B44" s="6" t="s">
        <v>70</v>
      </c>
      <c r="F44" s="14">
        <f>SUM(F40:F43)</f>
      </c>
    </row>
    <row r="46" spans="1:1" x14ac:dyDescent="0.25">
      <c r="A46" s="6" t="s">
        <v>76</v>
      </c>
    </row>
    <row r="47" spans="2:6" x14ac:dyDescent="0.25">
      <c r="B47" s="5" t="s">
        <v>60</v>
      </c>
      <c r="F47" s="13">
        <f>F36</f>
      </c>
    </row>
    <row r="48" spans="2:6" x14ac:dyDescent="0.25">
      <c r="B48" s="5" t="s">
        <v>70</v>
      </c>
      <c r="F48" s="13">
        <f>F44</f>
      </c>
    </row>
    <row r="49" spans="2:6" x14ac:dyDescent="0.25">
      <c r="B49" s="5" t="s">
        <v>77</v>
      </c>
      <c r="F49" s="16">
        <f>IF($C$9&gt;0,ROUNDUP(E36/$C$9,0),E36)</f>
      </c>
    </row>
    <row r="50" spans="2:6" x14ac:dyDescent="0.25">
      <c r="B50" s="5" t="s">
        <v>78</v>
      </c>
      <c r="F50" s="13">
        <f>F36*$C$7+F49*$C$8</f>
      </c>
    </row>
    <row r="51" spans="2:6" x14ac:dyDescent="0.25">
      <c r="B51" s="5" t="s">
        <v>59</v>
      </c>
      <c r="F51" s="13">
        <f>F28</f>
      </c>
    </row>
    <row r="52" spans="2:6" x14ac:dyDescent="0.25">
      <c r="B52" s="6" t="s">
        <v>79</v>
      </c>
      <c r="F52" s="14">
        <f>F47+F48-F50-F51</f>
      </c>
    </row>
    <row r="54" spans="1:1" x14ac:dyDescent="0.25">
      <c r="A54" s="6" t="s">
        <v>80</v>
      </c>
    </row>
    <row r="55" spans="2:6" x14ac:dyDescent="0.25">
      <c r="B55" s="5" t="s">
        <v>81</v>
      </c>
      <c r="F55" s="13">
        <f>IF(E36=0,0,F36/E36)</f>
      </c>
    </row>
    <row r="56" spans="2:6" x14ac:dyDescent="0.25">
      <c r="B56" s="5" t="s">
        <v>82</v>
      </c>
      <c r="F56" s="13">
        <f>F55*(1-$C$7)-IF($C$9&gt;0,$C$8/$C$9,$C$8)</f>
      </c>
    </row>
    <row r="57" spans="2:6" x14ac:dyDescent="0.25">
      <c r="B57" s="5" t="s">
        <v>83</v>
      </c>
      <c r="F57" s="13">
        <f>IF($C$5=0,0,F26/$C$5)*(1+$C$6)</f>
      </c>
    </row>
    <row r="58" spans="2:6" x14ac:dyDescent="0.25">
      <c r="B58" s="6" t="s">
        <v>84</v>
      </c>
      <c r="F58" s="15">
        <f>IF(F56-F57&lt;=0,"never at this price",ROUNDUP(F25*(1+$C$6)/(F56-F57),0))</f>
      </c>
    </row>
    <row r="59" spans="2:6" x14ac:dyDescent="0.25">
      <c r="B59" s="6" t="s">
        <v>85</v>
      </c>
      <c r="F59" s="15">
        <f>IF(F56-F57&lt;=0,"never at this price",MAX(0,ROUNDUP((F25*(1+$C$6)-F44)/(F56-F57),0)))</f>
      </c>
    </row>
    <row r="61" spans="2:2" x14ac:dyDescent="0.25">
      <c r="B61" s="17" t="s">
        <v>86</v>
      </c>
    </row>
  </sheetData>
  <dataValidations count="1">
    <dataValidation type="list" sqref="C13:C2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BagEvent</dc:creator>
  <dc:title>Conference budget template</dc:title>
  <dc:subject/>
  <dc:description/>
  <cp:keywords/>
  <cp:category/>
  <cp:lastModifiedBy>Unknown</cp:lastModifiedBy>
  <dcterms:created xsi:type="dcterms:W3CDTF">2026-09-25T02:37:52Z</dcterms:created>
  <dcterms:modified xsi:type="dcterms:W3CDTF">2026-09-25T02:37:52Z</dcterms:modified>
</cp:coreProperties>
</file>